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<sst xmlns="http://schemas.openxmlformats.org/spreadsheetml/2006/main" count="437" uniqueCount="133">
  <si>
    <t>Наименование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</si>
  <si>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</si>
  <si>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</si>
  <si>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</si>
  <si>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</si>
  <si>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</si>
  <si>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</si>
  <si>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03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</si>
  <si>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</si>
  <si>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</si>
  <si>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</si>
  <si>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</si>
  <si>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Прочая закупка товаров, работ и услуг для обеспечения государственных (муниципальных) нужд</t>
  </si>
  <si>
    <t>Национальная оборона</t>
  </si>
  <si>
    <t>02</t>
  </si>
  <si>
    <t>Мобилизационная и вневойсковая подготовка</t>
  </si>
  <si>
    <t>09</t>
  </si>
  <si>
    <r>
      <t xml:space="preserve"> </t>
    </r>
    <r>
      <rPr>
        <sz val="12"/>
        <color indexed="8"/>
        <rFont val="Times New Roman"/>
        <family val="1"/>
      </rPr>
      <t>Прочая закупка товаров, работ и услуг для обеспечения государственных (муниципальных) нужд</t>
    </r>
  </si>
  <si>
    <t>Жилищно-коммунальное хозяйство</t>
  </si>
  <si>
    <t>05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</si>
  <si>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</si>
  <si>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</si>
  <si>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</si>
  <si>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</si>
  <si>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Культура, кинематография</t>
  </si>
  <si>
    <t>08</t>
  </si>
  <si>
    <t>Культура</t>
  </si>
  <si>
    <t>540</t>
  </si>
  <si>
    <t>ВСЕГО РАСХОДОВ</t>
  </si>
  <si>
    <t>Сумма</t>
  </si>
  <si>
    <t>(тыс. рублей)</t>
  </si>
  <si>
    <t>муниципального образования</t>
  </si>
  <si>
    <t xml:space="preserve">Приложение  5                </t>
  </si>
  <si>
    <t>Кузоватовского района</t>
  </si>
  <si>
    <t>Ульяновской области</t>
  </si>
  <si>
    <r>
      <t xml:space="preserve">Распределение </t>
    </r>
    <r>
      <rPr>
        <b/>
        <sz val="11"/>
        <color indexed="8"/>
        <rFont val="Times New Roman"/>
        <family val="1"/>
      </rPr>
      <t>бюджетных ассигнований</t>
    </r>
    <r>
      <rPr>
        <b/>
        <sz val="12"/>
        <color indexed="8"/>
        <rFont val="Times New Roman"/>
        <family val="1"/>
      </rPr>
      <t xml:space="preserve"> бюджета муниципального образования  </t>
    </r>
  </si>
  <si>
    <t>Мероприятия в рамках непрограммных направлений деятельности</t>
  </si>
  <si>
    <t>Кузоватовское городское поселение</t>
  </si>
  <si>
    <t xml:space="preserve">Кузоватовское городское поселение по разделам , подразделам ,целевым статьям и видам расходов </t>
  </si>
  <si>
    <t>13</t>
  </si>
  <si>
    <t>244</t>
  </si>
  <si>
    <t>Субвенции на финансовое обеспечение расходных обязательств, связанных с проведением на территории Ульяновской области публичных мероприятий</t>
  </si>
  <si>
    <t>Национальная экономика</t>
  </si>
  <si>
    <t>Дорожное хозяйство (дорожные фонды)</t>
  </si>
  <si>
    <t>Жилищное хозяйство</t>
  </si>
  <si>
    <t>Организация и содержание мест захоронения</t>
  </si>
  <si>
    <t>Другие вопросы в области жилищно-коммунального хозяйства</t>
  </si>
  <si>
    <t>10</t>
  </si>
  <si>
    <t>Пенсионное обеспечение</t>
  </si>
  <si>
    <t>Иные пенсии, социальные доплаты к пенсиям</t>
  </si>
  <si>
    <t>11</t>
  </si>
  <si>
    <t>Физическая культура и спорт</t>
  </si>
  <si>
    <t>Другие вопросы в области физической культуры и спорта</t>
  </si>
  <si>
    <t>Социальная политика</t>
  </si>
  <si>
    <t>Капитальный ремонт автомобильных дорог общего пользования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</si>
  <si>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</si>
  <si>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11 0 00 00000</t>
  </si>
  <si>
    <t>Иные межбюджетные трансферты на исполнение переданных полномочий в соответствии с заключенными соглашениями</t>
  </si>
  <si>
    <t>11 0 00 10220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</si>
  <si>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</si>
  <si>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</si>
  <si>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Субвенции на 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</si>
  <si>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11 0 00 71020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</si>
  <si>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</si>
  <si>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</si>
  <si>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</si>
  <si>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</si>
  <si>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11 0 00 71030</t>
  </si>
  <si>
    <t>Осуществление полномочий Российской Федерации в области первичного воинского учёта на территориях, где отсутствуют военные комиссариаты</t>
  </si>
  <si>
    <t>11 0 00 51180</t>
  </si>
  <si>
    <t>Национальная безопасность и правоохранительная деятельность</t>
  </si>
  <si>
    <t>Обеспечение пожарной безопасности</t>
  </si>
  <si>
    <t>Учреждения в сфере гражданской защиты и пожарной безопасности</t>
  </si>
  <si>
    <t>11 0 00 10130</t>
  </si>
  <si>
    <t>Муниципальные программы муниципального образования "Кузоватовский район"</t>
  </si>
  <si>
    <t>73 0 00 00000</t>
  </si>
  <si>
    <t>73 0 00 80010</t>
  </si>
  <si>
    <t>Содержание автомобильных  дорог общего пользования</t>
  </si>
  <si>
    <t xml:space="preserve"> Прочая закупка товаров, работ и услуг для обеспечения государственных (муниципальных) нужд</t>
  </si>
  <si>
    <t>Ремонт многоквартирных домов</t>
  </si>
  <si>
    <t>11 0 00 10100</t>
  </si>
  <si>
    <t>Муниципальная программы "Развитие благоустройства территорий населённых пунктов муниципального образования  Кузоватовское городское поселение на 2016-2020 годы"</t>
  </si>
  <si>
    <t>96 0 00 00000</t>
  </si>
  <si>
    <t>96 0 00 81010</t>
  </si>
  <si>
    <t>96 0 00 81030</t>
  </si>
  <si>
    <t>96 0 00 81040</t>
  </si>
  <si>
    <t>96 0 00 81050</t>
  </si>
  <si>
    <t>84 0 00 00000</t>
  </si>
  <si>
    <t>Доплаты к пенсиям муниципальных служащих</t>
  </si>
  <si>
    <t>11 0 00 10180</t>
  </si>
  <si>
    <t>11 0 00 10190</t>
  </si>
  <si>
    <t>2</t>
  </si>
  <si>
    <t>3</t>
  </si>
  <si>
    <t>4</t>
  </si>
  <si>
    <t>71 0 00 00000</t>
  </si>
  <si>
    <t>71 0 00 70600</t>
  </si>
  <si>
    <t>Государственные программы Ульяновской области</t>
  </si>
  <si>
    <t>Субсидии на подготовку документации, строительство, реконструкцию, капитальный ремонт, ремонт и содержание(установку дорожных знаков и нанесение горизонтальной разметки) автомобильных дорог общего пользования местного значения, мостов и иных искусственны</t>
  </si>
  <si>
    <t>11 0 00 S0420</t>
  </si>
  <si>
    <t>Софинансирование проектов развития муниципальных образований Ульяновской области, подготовленных на основе местных инициатив граждан</t>
  </si>
  <si>
    <t>72 0 00 00000</t>
  </si>
  <si>
    <t>72 0 00 54200</t>
  </si>
  <si>
    <t>Государственные програмы Российской Федерации</t>
  </si>
  <si>
    <t>Реализация мероприятий региональных программ в сфере дорожного хозяйства</t>
  </si>
  <si>
    <t>Муниципальная программа "Комплексное развитие систем коммунальной инфраструктуры муниципального образования Кузоватовское городское поселение" на 2011-2020 годы</t>
  </si>
  <si>
    <t>Физкультурно-оздоровительная работа и спортивные мероприятия</t>
  </si>
  <si>
    <t>Субсидии на  благоустройство территорий поселений и городских округов Ульяновской области</t>
  </si>
  <si>
    <t xml:space="preserve">03 </t>
  </si>
  <si>
    <t>71 0 00 70330</t>
  </si>
  <si>
    <t>классификации расходов бюджетов Российской Федерации на 2017 год</t>
  </si>
  <si>
    <t>73 0 00 80030</t>
  </si>
  <si>
    <t>73 0 00 80040</t>
  </si>
  <si>
    <t>Строительство и ремонт тротуаров</t>
  </si>
  <si>
    <t>11 0 00 10360</t>
  </si>
  <si>
    <t>242</t>
  </si>
  <si>
    <t>Обеспечение технической возможности ведения похозяйственной книги в электронной форме</t>
  </si>
  <si>
    <t>Закупка товаров, работ, услуг в сфере информационно коммуникационных технологий</t>
  </si>
  <si>
    <t>решения  Совета депутатов</t>
  </si>
  <si>
    <t>73 0 00 S0600</t>
  </si>
  <si>
    <t>Софинансирование капитального ремонта автомобильных дорог общего пользования местного значения</t>
  </si>
  <si>
    <t>814</t>
  </si>
  <si>
    <t>Иные 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</si>
  <si>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611</t>
  </si>
  <si>
    <t>11 0 00 10330</t>
  </si>
  <si>
    <t>Учреждения, обеспечивающие благоустройство и обслуживание населения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</si>
  <si>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</si>
  <si>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84 0 00 86050</t>
  </si>
  <si>
    <t>Строительство и реконструкция объектов водоснабжения населения</t>
  </si>
  <si>
    <t>84 0 00 86010</t>
  </si>
  <si>
    <t>Приобретение спец.техники</t>
  </si>
  <si>
    <t>11 0 00 10110</t>
  </si>
  <si>
    <t>Взносы на капитальный ремонт общего имущества в многоквартирных домах</t>
  </si>
  <si>
    <t>от 05.05.2017  № 41/9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</si>
</sst>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6" fillId="0" borderId="1">
      <alignment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2" fillId="0" borderId="11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49" fontId="42" fillId="33" borderId="11" xfId="0" applyNumberFormat="1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right" vertical="top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top" wrapText="1"/>
    </xf>
    <xf numFmtId="49" fontId="43" fillId="33" borderId="11" xfId="0" applyNumberFormat="1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horizontal="right" vertical="top" wrapText="1"/>
    </xf>
    <xf numFmtId="0" fontId="45" fillId="33" borderId="11" xfId="0" applyFont="1" applyFill="1" applyBorder="1" applyAlignment="1">
      <alignment horizontal="left" vertical="top" wrapText="1"/>
    </xf>
    <xf numFmtId="49" fontId="45" fillId="33" borderId="11" xfId="0" applyNumberFormat="1" applyFont="1" applyFill="1" applyBorder="1" applyAlignment="1">
      <alignment horizontal="center" vertical="top" wrapText="1"/>
    </xf>
    <xf numFmtId="49" fontId="44" fillId="33" borderId="11" xfId="0" applyNumberFormat="1" applyFont="1" applyFill="1" applyBorder="1" applyAlignment="1">
      <alignment horizontal="center" vertical="top" wrapText="1"/>
    </xf>
    <xf numFmtId="164" fontId="42" fillId="33" borderId="11" xfId="0" applyNumberFormat="1" applyFont="1" applyFill="1" applyBorder="1" applyAlignment="1">
      <alignment horizontal="right" vertical="top" wrapText="1"/>
    </xf>
    <xf numFmtId="0" fontId="43" fillId="0" borderId="0" xfId="0" applyFont="1" applyAlignment="1">
      <alignment/>
    </xf>
    <xf numFmtId="164" fontId="43" fillId="33" borderId="11" xfId="0" applyNumberFormat="1" applyFont="1" applyFill="1" applyBorder="1" applyAlignment="1">
      <alignment horizontal="right" vertical="top" wrapText="1"/>
    </xf>
    <xf numFmtId="49" fontId="5" fillId="33" borderId="12" xfId="33" applyNumberFormat="1" applyFont="1" applyFill="1" applyBorder="1" applyAlignment="1">
      <alignment vertical="top" wrapText="1"/>
      <protection/>
    </xf>
    <xf numFmtId="49" fontId="5" fillId="33" borderId="12" xfId="33" applyNumberFormat="1" applyFont="1" applyFill="1" applyBorder="1" applyAlignment="1">
      <alignment horizontal="center" vertical="top"/>
      <protection/>
    </xf>
    <xf numFmtId="0" fontId="5" fillId="33" borderId="12" xfId="33" applyNumberFormat="1" applyFont="1" applyFill="1" applyBorder="1" applyAlignment="1">
      <alignment horizontal="right" vertical="top"/>
      <protection/>
    </xf>
    <xf numFmtId="49" fontId="5" fillId="33" borderId="11" xfId="33" applyNumberFormat="1" applyFont="1" applyFill="1" applyBorder="1" applyAlignment="1">
      <alignment vertical="top" wrapText="1"/>
      <protection/>
    </xf>
    <xf numFmtId="49" fontId="5" fillId="33" borderId="11" xfId="33" applyNumberFormat="1" applyFont="1" applyFill="1" applyBorder="1" applyAlignment="1">
      <alignment horizontal="center" vertical="top"/>
      <protection/>
    </xf>
    <xf numFmtId="0" fontId="5" fillId="33" borderId="11" xfId="33" applyNumberFormat="1" applyFont="1" applyFill="1" applyBorder="1" applyAlignment="1">
      <alignment horizontal="right" vertical="top"/>
      <protection/>
    </xf>
    <xf numFmtId="0" fontId="2" fillId="33" borderId="13" xfId="33" applyFont="1" applyFill="1" applyBorder="1" applyAlignment="1">
      <alignment vertical="top" wrapText="1"/>
      <protection/>
    </xf>
    <xf numFmtId="49" fontId="5" fillId="33" borderId="13" xfId="33" applyNumberFormat="1" applyFont="1" applyFill="1" applyBorder="1" applyAlignment="1">
      <alignment horizontal="center" vertical="top"/>
      <protection/>
    </xf>
    <xf numFmtId="0" fontId="2" fillId="33" borderId="14" xfId="33" applyFont="1" applyFill="1" applyBorder="1" applyAlignment="1">
      <alignment vertical="top" wrapText="1"/>
      <protection/>
    </xf>
    <xf numFmtId="0" fontId="2" fillId="33" borderId="11" xfId="33" applyFont="1" applyFill="1" applyBorder="1" applyAlignment="1">
      <alignment vertical="top" wrapText="1"/>
      <protection/>
    </xf>
    <xf numFmtId="49" fontId="5" fillId="33" borderId="15" xfId="33" applyNumberFormat="1" applyFont="1" applyFill="1" applyBorder="1" applyAlignment="1">
      <alignment horizontal="center" vertical="top"/>
      <protection/>
    </xf>
    <xf numFmtId="0" fontId="5" fillId="33" borderId="15" xfId="33" applyNumberFormat="1" applyFont="1" applyFill="1" applyBorder="1" applyAlignment="1">
      <alignment horizontal="right" vertical="top"/>
      <protection/>
    </xf>
    <xf numFmtId="0" fontId="3" fillId="33" borderId="11" xfId="33" applyFont="1" applyFill="1" applyBorder="1" applyAlignment="1">
      <alignment vertical="top" wrapText="1"/>
      <protection/>
    </xf>
    <xf numFmtId="0" fontId="5" fillId="33" borderId="11" xfId="0" applyFont="1" applyFill="1" applyBorder="1" applyAlignment="1">
      <alignment horizontal="center" vertical="top"/>
    </xf>
    <xf numFmtId="0" fontId="6" fillId="33" borderId="15" xfId="33" applyNumberFormat="1" applyFont="1" applyFill="1" applyBorder="1" applyAlignment="1">
      <alignment horizontal="right" vertical="top"/>
      <protection/>
    </xf>
    <xf numFmtId="49" fontId="5" fillId="33" borderId="16" xfId="33" applyNumberFormat="1" applyFont="1" applyFill="1" applyBorder="1" applyAlignment="1">
      <alignment vertical="top" wrapText="1"/>
      <protection/>
    </xf>
    <xf numFmtId="49" fontId="5" fillId="33" borderId="16" xfId="33" applyNumberFormat="1" applyFont="1" applyFill="1" applyBorder="1" applyAlignment="1">
      <alignment horizontal="center" vertical="top"/>
      <protection/>
    </xf>
    <xf numFmtId="0" fontId="42" fillId="33" borderId="11" xfId="0" applyFont="1" applyFill="1" applyBorder="1" applyAlignment="1">
      <alignment horizontal="center" vertical="top" wrapText="1"/>
    </xf>
    <xf numFmtId="49" fontId="42" fillId="0" borderId="11" xfId="0" applyNumberFormat="1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49" fontId="6" fillId="33" borderId="11" xfId="33" applyNumberFormat="1" applyFont="1" applyFill="1" applyBorder="1" applyAlignment="1">
      <alignment horizontal="center" vertical="top"/>
      <protection/>
    </xf>
    <xf numFmtId="0" fontId="42" fillId="33" borderId="0" xfId="0" applyFont="1" applyFill="1" applyAlignment="1">
      <alignment/>
    </xf>
    <xf numFmtId="0" fontId="42" fillId="33" borderId="11" xfId="0" applyFont="1" applyFill="1" applyBorder="1" applyAlignment="1">
      <alignment horizontal="center"/>
    </xf>
    <xf numFmtId="0" fontId="46" fillId="0" borderId="0" xfId="0" applyFont="1" applyAlignment="1">
      <alignment horizontal="left" indent="5"/>
    </xf>
    <xf numFmtId="0" fontId="42" fillId="0" borderId="0" xfId="0" applyFont="1" applyAlignment="1">
      <alignment vertical="top" wrapText="1"/>
    </xf>
    <xf numFmtId="165" fontId="43" fillId="33" borderId="11" xfId="0" applyNumberFormat="1" applyFont="1" applyFill="1" applyBorder="1" applyAlignment="1">
      <alignment horizontal="right" vertical="top" wrapText="1"/>
    </xf>
    <xf numFmtId="0" fontId="44" fillId="0" borderId="11" xfId="0" applyFont="1" applyBorder="1" applyAlignment="1">
      <alignment horizontal="left"/>
    </xf>
    <xf numFmtId="49" fontId="5" fillId="33" borderId="14" xfId="33" applyNumberFormat="1" applyFont="1" applyFill="1" applyBorder="1" applyAlignment="1">
      <alignment vertical="top" wrapText="1"/>
      <protection/>
    </xf>
    <xf numFmtId="49" fontId="5" fillId="33" borderId="14" xfId="33" applyNumberFormat="1" applyFont="1" applyFill="1" applyBorder="1" applyAlignment="1">
      <alignment horizontal="center" vertical="top"/>
      <protection/>
    </xf>
    <xf numFmtId="49" fontId="5" fillId="33" borderId="17" xfId="33" applyNumberFormat="1" applyFont="1" applyFill="1" applyBorder="1" applyAlignment="1">
      <alignment horizontal="center" vertical="top"/>
      <protection/>
    </xf>
    <xf numFmtId="0" fontId="5" fillId="33" borderId="17" xfId="33" applyNumberFormat="1" applyFont="1" applyFill="1" applyBorder="1" applyAlignment="1">
      <alignment horizontal="right" vertical="top"/>
      <protection/>
    </xf>
    <xf numFmtId="0" fontId="44" fillId="0" borderId="1" xfId="34" applyNumberFormat="1" applyFont="1" applyFill="1" applyAlignment="1" applyProtection="1">
      <alignment vertical="top" wrapText="1"/>
      <protection/>
    </xf>
    <xf numFmtId="49" fontId="2" fillId="0" borderId="15" xfId="33" applyNumberFormat="1" applyFont="1" applyBorder="1" applyAlignment="1">
      <alignment horizontal="center" vertical="top"/>
      <protection/>
    </xf>
    <xf numFmtId="0" fontId="2" fillId="0" borderId="11" xfId="33" applyFont="1" applyBorder="1" applyAlignment="1">
      <alignment vertical="top" wrapText="1"/>
      <protection/>
    </xf>
    <xf numFmtId="0" fontId="42" fillId="0" borderId="18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0"/>
  <sheetViews>
    <sheetView tabSelected="1" zoomScalePageLayoutView="0" workbookViewId="0" topLeftCell="A1">
      <selection activeCell="B7" sqref="B7:E7"/>
    </sheetView>
  </sheetViews>
  <sheetFormatPr defaultColWidth="9.140625" defaultRowHeight="15"/>
  <cols>
    <col min="1" max="1" width="55.00390625" style="3" customWidth="1"/>
    <col min="2" max="2" width="8.421875" style="3" customWidth="1"/>
    <col min="3" max="3" width="10.421875" style="3" customWidth="1"/>
    <col min="4" max="4" width="15.00390625" style="3" customWidth="1"/>
    <col min="5" max="5" width="15.421875" style="3" customWidth="1"/>
    <col min="6" max="6" width="14.7109375" style="39" customWidth="1"/>
    <col min="7" max="16384" width="9.140625" style="3" customWidth="1"/>
  </cols>
  <sheetData>
    <row r="1" spans="2:5" ht="15.75">
      <c r="B1" s="54" t="s">
        <v>32</v>
      </c>
      <c r="C1" s="54"/>
      <c r="D1" s="54"/>
      <c r="E1" s="54"/>
    </row>
    <row r="2" spans="2:5" ht="15.75">
      <c r="B2" s="54" t="s">
        <v>117</v>
      </c>
      <c r="C2" s="54"/>
      <c r="D2" s="54"/>
      <c r="E2" s="54"/>
    </row>
    <row r="3" spans="2:5" ht="15.75">
      <c r="B3" s="54" t="s">
        <v>31</v>
      </c>
      <c r="C3" s="54"/>
      <c r="D3" s="54"/>
      <c r="E3" s="54"/>
    </row>
    <row r="4" spans="2:5" ht="15.75">
      <c r="B4" s="54" t="s">
        <v>37</v>
      </c>
      <c r="C4" s="54"/>
      <c r="D4" s="54"/>
      <c r="E4" s="54"/>
    </row>
    <row r="5" spans="2:5" ht="15.75">
      <c r="B5" s="54" t="s">
        <v>33</v>
      </c>
      <c r="C5" s="54"/>
      <c r="D5" s="54"/>
      <c r="E5" s="54"/>
    </row>
    <row r="6" spans="2:5" ht="15.75">
      <c r="B6" s="54" t="s">
        <v>34</v>
      </c>
      <c r="C6" s="54"/>
      <c r="D6" s="54"/>
      <c r="E6" s="54"/>
    </row>
    <row r="7" spans="2:5" ht="15.75">
      <c r="B7" s="54" t="s">
        <v>132</v>
      </c>
      <c r="C7" s="54"/>
      <c r="D7" s="54"/>
      <c r="E7" s="54"/>
    </row>
    <row r="9" spans="1:5" ht="15.75">
      <c r="A9" s="53" t="s">
        <v>35</v>
      </c>
      <c r="B9" s="53"/>
      <c r="C9" s="53"/>
      <c r="D9" s="53"/>
      <c r="E9" s="53"/>
    </row>
    <row r="10" spans="1:5" ht="15.75">
      <c r="A10" s="53" t="s">
        <v>38</v>
      </c>
      <c r="B10" s="53"/>
      <c r="C10" s="53"/>
      <c r="D10" s="53"/>
      <c r="E10" s="53"/>
    </row>
    <row r="11" spans="1:5" ht="15.75">
      <c r="A11" s="53" t="s">
        <v>109</v>
      </c>
      <c r="B11" s="53"/>
      <c r="C11" s="53"/>
      <c r="D11" s="53"/>
      <c r="E11" s="53"/>
    </row>
    <row r="12" spans="1:5" ht="15.75">
      <c r="A12" s="4"/>
      <c r="B12" s="4"/>
      <c r="C12" s="4"/>
      <c r="D12" s="4"/>
      <c r="E12" s="4"/>
    </row>
    <row r="13" spans="4:5" ht="15.75">
      <c r="D13" s="52" t="s">
        <v>30</v>
      </c>
      <c r="E13" s="52"/>
    </row>
    <row r="14" spans="1:6" ht="15.75">
      <c r="A14" s="1" t="s">
        <v>0</v>
      </c>
      <c r="B14" s="5" t="s">
        <v>1</v>
      </c>
      <c r="C14" s="5" t="s">
        <v>2</v>
      </c>
      <c r="D14" s="5" t="s">
        <v>3</v>
      </c>
      <c r="E14" s="5" t="s">
        <v>4</v>
      </c>
      <c r="F14" s="35" t="s">
        <v>29</v>
      </c>
    </row>
    <row r="15" spans="1:6" ht="15.75">
      <c r="A15" s="2">
        <v>1</v>
      </c>
      <c r="B15" s="36" t="s">
        <v>91</v>
      </c>
      <c r="C15" s="36" t="s">
        <v>92</v>
      </c>
      <c r="D15" s="36" t="s">
        <v>93</v>
      </c>
      <c r="E15" s="37">
        <v>5</v>
      </c>
      <c r="F15" s="40">
        <v>6</v>
      </c>
    </row>
    <row r="16" spans="1:6" ht="15.75">
      <c r="A16" s="9" t="s">
        <v>5</v>
      </c>
      <c r="B16" s="10" t="s">
        <v>6</v>
      </c>
      <c r="C16" s="10"/>
      <c r="D16" s="5"/>
      <c r="E16" s="5"/>
      <c r="F16" s="11">
        <f>F17+F21+F27+F31</f>
        <v>3213.4519999999998</v>
      </c>
    </row>
    <row r="17" spans="1:6" ht="48.75" customHeight="1">
      <c r="A17" s="18" t="s">
        <v>55</v>
      </c>
      <c r="B17" s="19" t="s">
        <v>6</v>
      </c>
      <c r="C17" s="19" t="s">
        <v>7</v>
      </c>
      <c r="D17" s="19"/>
      <c r="E17" s="19"/>
      <c r="F17" s="20">
        <f>SUM(F18)</f>
        <v>10</v>
      </c>
    </row>
    <row r="18" spans="1:6" ht="32.25" customHeight="1">
      <c r="A18" s="21" t="s">
        <v>36</v>
      </c>
      <c r="B18" s="19" t="s">
        <v>6</v>
      </c>
      <c r="C18" s="19" t="s">
        <v>7</v>
      </c>
      <c r="D18" s="22" t="s">
        <v>56</v>
      </c>
      <c r="E18" s="22"/>
      <c r="F18" s="23">
        <f>SUM(F19)</f>
        <v>10</v>
      </c>
    </row>
    <row r="19" spans="1:6" ht="47.25">
      <c r="A19" s="21" t="s">
        <v>57</v>
      </c>
      <c r="B19" s="19" t="s">
        <v>6</v>
      </c>
      <c r="C19" s="19" t="s">
        <v>7</v>
      </c>
      <c r="D19" s="22" t="s">
        <v>58</v>
      </c>
      <c r="E19" s="22"/>
      <c r="F19" s="23">
        <f>SUM(F20)</f>
        <v>10</v>
      </c>
    </row>
    <row r="20" spans="1:6" ht="15.75">
      <c r="A20" s="21" t="s">
        <v>8</v>
      </c>
      <c r="B20" s="19" t="s">
        <v>6</v>
      </c>
      <c r="C20" s="19" t="s">
        <v>7</v>
      </c>
      <c r="D20" s="22" t="s">
        <v>58</v>
      </c>
      <c r="E20" s="22" t="s">
        <v>27</v>
      </c>
      <c r="F20" s="23">
        <v>10</v>
      </c>
    </row>
    <row r="21" spans="1:6" ht="63">
      <c r="A21" s="24" t="s">
        <v>9</v>
      </c>
      <c r="B21" s="22" t="s">
        <v>6</v>
      </c>
      <c r="C21" s="22" t="s">
        <v>10</v>
      </c>
      <c r="D21" s="22"/>
      <c r="E21" s="22"/>
      <c r="F21" s="23">
        <f>SUM(F22)</f>
        <v>579.2289999999998</v>
      </c>
    </row>
    <row r="22" spans="1:6" ht="31.5">
      <c r="A22" s="21" t="s">
        <v>36</v>
      </c>
      <c r="B22" s="22" t="s">
        <v>6</v>
      </c>
      <c r="C22" s="22" t="s">
        <v>10</v>
      </c>
      <c r="D22" s="22" t="s">
        <v>56</v>
      </c>
      <c r="E22" s="22"/>
      <c r="F22" s="23">
        <f>F23+F25</f>
        <v>579.2289999999998</v>
      </c>
    </row>
    <row r="23" spans="1:6" ht="47.25">
      <c r="A23" s="21" t="s">
        <v>57</v>
      </c>
      <c r="B23" s="22" t="s">
        <v>6</v>
      </c>
      <c r="C23" s="22" t="s">
        <v>10</v>
      </c>
      <c r="D23" s="22" t="s">
        <v>58</v>
      </c>
      <c r="E23" s="22"/>
      <c r="F23" s="23">
        <f>F24</f>
        <v>579.2289999999998</v>
      </c>
    </row>
    <row r="24" spans="1:6" ht="22.5" customHeight="1">
      <c r="A24" s="21" t="s">
        <v>8</v>
      </c>
      <c r="B24" s="22" t="s">
        <v>6</v>
      </c>
      <c r="C24" s="22" t="s">
        <v>10</v>
      </c>
      <c r="D24" s="22" t="s">
        <v>58</v>
      </c>
      <c r="E24" s="22" t="s">
        <v>27</v>
      </c>
      <c r="F24" s="23">
        <f>2856.5-2277.271</f>
        <v>579.2289999999998</v>
      </c>
    </row>
    <row r="25" spans="1:6" ht="33.75" customHeight="1" hidden="1">
      <c r="A25" s="21" t="s">
        <v>124</v>
      </c>
      <c r="B25" s="22" t="s">
        <v>6</v>
      </c>
      <c r="C25" s="22" t="s">
        <v>10</v>
      </c>
      <c r="D25" s="22" t="s">
        <v>123</v>
      </c>
      <c r="E25" s="22"/>
      <c r="F25" s="23"/>
    </row>
    <row r="26" spans="1:6" ht="66.75" customHeight="1" hidden="1">
      <c r="A26" s="49" t="s">
        <v>125</v>
      </c>
      <c r="B26" s="22" t="s">
        <v>6</v>
      </c>
      <c r="C26" s="22" t="s">
        <v>10</v>
      </c>
      <c r="D26" s="22" t="s">
        <v>123</v>
      </c>
      <c r="E26" s="22" t="s">
        <v>122</v>
      </c>
      <c r="F26" s="23"/>
    </row>
    <row r="27" spans="1:6" ht="48.75" customHeight="1">
      <c r="A27" s="45" t="s">
        <v>59</v>
      </c>
      <c r="B27" s="46" t="s">
        <v>6</v>
      </c>
      <c r="C27" s="46" t="s">
        <v>60</v>
      </c>
      <c r="D27" s="46"/>
      <c r="E27" s="47"/>
      <c r="F27" s="48">
        <f>SUM(F28)</f>
        <v>40</v>
      </c>
    </row>
    <row r="28" spans="1:6" ht="31.5">
      <c r="A28" s="21" t="s">
        <v>36</v>
      </c>
      <c r="B28" s="25" t="s">
        <v>6</v>
      </c>
      <c r="C28" s="25" t="s">
        <v>60</v>
      </c>
      <c r="D28" s="22" t="s">
        <v>56</v>
      </c>
      <c r="E28" s="22"/>
      <c r="F28" s="23">
        <f>SUM(F29)</f>
        <v>40</v>
      </c>
    </row>
    <row r="29" spans="1:6" ht="31.5" customHeight="1">
      <c r="A29" s="21" t="s">
        <v>57</v>
      </c>
      <c r="B29" s="25" t="s">
        <v>6</v>
      </c>
      <c r="C29" s="25" t="s">
        <v>60</v>
      </c>
      <c r="D29" s="22" t="s">
        <v>58</v>
      </c>
      <c r="E29" s="22"/>
      <c r="F29" s="23">
        <f>SUM(F30)</f>
        <v>40</v>
      </c>
    </row>
    <row r="30" spans="1:6" ht="15.75">
      <c r="A30" s="21" t="s">
        <v>8</v>
      </c>
      <c r="B30" s="25" t="s">
        <v>6</v>
      </c>
      <c r="C30" s="25" t="s">
        <v>60</v>
      </c>
      <c r="D30" s="22" t="s">
        <v>58</v>
      </c>
      <c r="E30" s="22" t="s">
        <v>27</v>
      </c>
      <c r="F30" s="23">
        <v>40</v>
      </c>
    </row>
    <row r="31" spans="1:6" ht="15.75">
      <c r="A31" s="26" t="s">
        <v>11</v>
      </c>
      <c r="B31" s="22" t="s">
        <v>6</v>
      </c>
      <c r="C31" s="22" t="s">
        <v>39</v>
      </c>
      <c r="D31" s="22"/>
      <c r="E31" s="22"/>
      <c r="F31" s="23">
        <f>SUM(F32)</f>
        <v>2584.223</v>
      </c>
    </row>
    <row r="32" spans="1:6" ht="31.5" customHeight="1">
      <c r="A32" s="21" t="s">
        <v>36</v>
      </c>
      <c r="B32" s="22" t="s">
        <v>6</v>
      </c>
      <c r="C32" s="22" t="s">
        <v>39</v>
      </c>
      <c r="D32" s="22" t="s">
        <v>56</v>
      </c>
      <c r="E32" s="22"/>
      <c r="F32" s="23">
        <f>F35+F37+F40+F33</f>
        <v>2584.223</v>
      </c>
    </row>
    <row r="33" spans="1:6" ht="31.5" customHeight="1">
      <c r="A33" s="21" t="s">
        <v>124</v>
      </c>
      <c r="B33" s="22" t="s">
        <v>6</v>
      </c>
      <c r="C33" s="22" t="s">
        <v>10</v>
      </c>
      <c r="D33" s="22" t="s">
        <v>123</v>
      </c>
      <c r="E33" s="22"/>
      <c r="F33" s="23">
        <f>F34</f>
        <v>2565.471</v>
      </c>
    </row>
    <row r="34" spans="1:6" ht="31.5" customHeight="1">
      <c r="A34" s="49" t="s">
        <v>125</v>
      </c>
      <c r="B34" s="22" t="s">
        <v>6</v>
      </c>
      <c r="C34" s="22" t="s">
        <v>10</v>
      </c>
      <c r="D34" s="22" t="s">
        <v>123</v>
      </c>
      <c r="E34" s="22" t="s">
        <v>122</v>
      </c>
      <c r="F34" s="23">
        <f>2565.471</f>
        <v>2565.471</v>
      </c>
    </row>
    <row r="35" spans="1:6" ht="31.5">
      <c r="A35" s="27" t="s">
        <v>115</v>
      </c>
      <c r="B35" s="22" t="s">
        <v>6</v>
      </c>
      <c r="C35" s="22" t="s">
        <v>39</v>
      </c>
      <c r="D35" s="22" t="s">
        <v>113</v>
      </c>
      <c r="E35" s="22"/>
      <c r="F35" s="23">
        <f>F36</f>
        <v>9.4</v>
      </c>
    </row>
    <row r="36" spans="1:6" ht="34.5" customHeight="1">
      <c r="A36" s="27" t="s">
        <v>116</v>
      </c>
      <c r="B36" s="22" t="s">
        <v>6</v>
      </c>
      <c r="C36" s="22" t="s">
        <v>39</v>
      </c>
      <c r="D36" s="22" t="s">
        <v>113</v>
      </c>
      <c r="E36" s="22" t="s">
        <v>114</v>
      </c>
      <c r="F36" s="23">
        <v>9.4</v>
      </c>
    </row>
    <row r="37" spans="1:6" ht="110.25">
      <c r="A37" s="27" t="s">
        <v>61</v>
      </c>
      <c r="B37" s="28" t="s">
        <v>6</v>
      </c>
      <c r="C37" s="28" t="s">
        <v>39</v>
      </c>
      <c r="D37" s="28" t="s">
        <v>62</v>
      </c>
      <c r="E37" s="28"/>
      <c r="F37" s="29">
        <f>SUM(F38:F39)</f>
        <v>1.1520000000000001</v>
      </c>
    </row>
    <row r="38" spans="1:6" ht="31.5">
      <c r="A38" s="21" t="s">
        <v>63</v>
      </c>
      <c r="B38" s="22" t="s">
        <v>6</v>
      </c>
      <c r="C38" s="22" t="s">
        <v>39</v>
      </c>
      <c r="D38" s="22" t="s">
        <v>62</v>
      </c>
      <c r="E38" s="22" t="s">
        <v>64</v>
      </c>
      <c r="F38" s="23">
        <v>0.885</v>
      </c>
    </row>
    <row r="39" spans="1:6" ht="35.25" customHeight="1">
      <c r="A39" s="21" t="s">
        <v>65</v>
      </c>
      <c r="B39" s="28" t="s">
        <v>6</v>
      </c>
      <c r="C39" s="28" t="s">
        <v>39</v>
      </c>
      <c r="D39" s="28" t="s">
        <v>62</v>
      </c>
      <c r="E39" s="28" t="s">
        <v>66</v>
      </c>
      <c r="F39" s="29">
        <v>0.267</v>
      </c>
    </row>
    <row r="40" spans="1:6" ht="50.25" customHeight="1">
      <c r="A40" s="7" t="s">
        <v>41</v>
      </c>
      <c r="B40" s="5" t="s">
        <v>6</v>
      </c>
      <c r="C40" s="5" t="s">
        <v>39</v>
      </c>
      <c r="D40" s="5" t="s">
        <v>67</v>
      </c>
      <c r="E40" s="5"/>
      <c r="F40" s="6">
        <f>SUM(F41)</f>
        <v>8.2</v>
      </c>
    </row>
    <row r="41" spans="1:6" ht="34.5" customHeight="1">
      <c r="A41" s="7" t="s">
        <v>12</v>
      </c>
      <c r="B41" s="5" t="s">
        <v>6</v>
      </c>
      <c r="C41" s="5" t="s">
        <v>39</v>
      </c>
      <c r="D41" s="5" t="s">
        <v>67</v>
      </c>
      <c r="E41" s="5" t="s">
        <v>40</v>
      </c>
      <c r="F41" s="6">
        <v>8.2</v>
      </c>
    </row>
    <row r="42" spans="1:6" ht="15.75">
      <c r="A42" s="30" t="s">
        <v>13</v>
      </c>
      <c r="B42" s="10" t="s">
        <v>14</v>
      </c>
      <c r="C42" s="10"/>
      <c r="D42" s="10"/>
      <c r="E42" s="10"/>
      <c r="F42" s="11">
        <f>SUM(F43)</f>
        <v>158.94</v>
      </c>
    </row>
    <row r="43" spans="1:6" ht="31.5" customHeight="1">
      <c r="A43" s="27" t="s">
        <v>15</v>
      </c>
      <c r="B43" s="28" t="s">
        <v>14</v>
      </c>
      <c r="C43" s="28" t="s">
        <v>7</v>
      </c>
      <c r="D43" s="28"/>
      <c r="E43" s="28"/>
      <c r="F43" s="6">
        <f>SUM(F44)</f>
        <v>158.94</v>
      </c>
    </row>
    <row r="44" spans="1:6" ht="31.5">
      <c r="A44" s="21" t="s">
        <v>36</v>
      </c>
      <c r="B44" s="28" t="s">
        <v>14</v>
      </c>
      <c r="C44" s="28" t="s">
        <v>7</v>
      </c>
      <c r="D44" s="22" t="s">
        <v>56</v>
      </c>
      <c r="E44" s="28"/>
      <c r="F44" s="6">
        <f>SUM(F45)</f>
        <v>158.94</v>
      </c>
    </row>
    <row r="45" spans="1:6" ht="47.25">
      <c r="A45" s="27" t="s">
        <v>68</v>
      </c>
      <c r="B45" s="28" t="s">
        <v>14</v>
      </c>
      <c r="C45" s="28" t="s">
        <v>7</v>
      </c>
      <c r="D45" s="28" t="s">
        <v>69</v>
      </c>
      <c r="E45" s="28"/>
      <c r="F45" s="6">
        <f>SUM(F46:F47)</f>
        <v>158.94</v>
      </c>
    </row>
    <row r="46" spans="1:6" ht="32.25" customHeight="1">
      <c r="A46" s="21" t="s">
        <v>63</v>
      </c>
      <c r="B46" s="28" t="s">
        <v>14</v>
      </c>
      <c r="C46" s="28" t="s">
        <v>7</v>
      </c>
      <c r="D46" s="28" t="s">
        <v>69</v>
      </c>
      <c r="E46" s="28" t="s">
        <v>64</v>
      </c>
      <c r="F46" s="29">
        <f>108.5+13.627</f>
        <v>122.127</v>
      </c>
    </row>
    <row r="47" spans="1:6" ht="52.5" customHeight="1">
      <c r="A47" s="21" t="s">
        <v>65</v>
      </c>
      <c r="B47" s="28" t="s">
        <v>14</v>
      </c>
      <c r="C47" s="28" t="s">
        <v>7</v>
      </c>
      <c r="D47" s="28" t="s">
        <v>69</v>
      </c>
      <c r="E47" s="28" t="s">
        <v>66</v>
      </c>
      <c r="F47" s="29">
        <f>32.697+4.116</f>
        <v>36.813</v>
      </c>
    </row>
    <row r="48" spans="1:6" ht="31.5">
      <c r="A48" s="30" t="s">
        <v>70</v>
      </c>
      <c r="B48" s="38" t="s">
        <v>7</v>
      </c>
      <c r="C48" s="22"/>
      <c r="D48" s="31"/>
      <c r="E48" s="31"/>
      <c r="F48" s="32">
        <f>F49</f>
        <v>20</v>
      </c>
    </row>
    <row r="49" spans="1:6" ht="20.25" customHeight="1">
      <c r="A49" s="27" t="s">
        <v>71</v>
      </c>
      <c r="B49" s="22" t="s">
        <v>7</v>
      </c>
      <c r="C49" s="22" t="s">
        <v>47</v>
      </c>
      <c r="D49" s="22"/>
      <c r="E49" s="31"/>
      <c r="F49" s="29">
        <f>F50</f>
        <v>20</v>
      </c>
    </row>
    <row r="50" spans="1:6" ht="31.5">
      <c r="A50" s="21" t="s">
        <v>36</v>
      </c>
      <c r="B50" s="22" t="s">
        <v>7</v>
      </c>
      <c r="C50" s="22" t="s">
        <v>47</v>
      </c>
      <c r="D50" s="22" t="s">
        <v>56</v>
      </c>
      <c r="E50" s="31"/>
      <c r="F50" s="29">
        <f>F51</f>
        <v>20</v>
      </c>
    </row>
    <row r="51" spans="1:6" ht="31.5">
      <c r="A51" s="27" t="s">
        <v>72</v>
      </c>
      <c r="B51" s="22" t="s">
        <v>7</v>
      </c>
      <c r="C51" s="22" t="s">
        <v>47</v>
      </c>
      <c r="D51" s="31" t="s">
        <v>73</v>
      </c>
      <c r="E51" s="31"/>
      <c r="F51" s="29">
        <f>F52</f>
        <v>20</v>
      </c>
    </row>
    <row r="52" spans="1:6" ht="35.25" customHeight="1">
      <c r="A52" s="27" t="s">
        <v>12</v>
      </c>
      <c r="B52" s="22" t="s">
        <v>7</v>
      </c>
      <c r="C52" s="22" t="s">
        <v>47</v>
      </c>
      <c r="D52" s="31" t="s">
        <v>73</v>
      </c>
      <c r="E52" s="31">
        <v>244</v>
      </c>
      <c r="F52" s="29">
        <v>20</v>
      </c>
    </row>
    <row r="53" spans="1:6" ht="15.75">
      <c r="A53" s="12" t="s">
        <v>42</v>
      </c>
      <c r="B53" s="13" t="s">
        <v>10</v>
      </c>
      <c r="C53" s="14"/>
      <c r="D53" s="14"/>
      <c r="E53" s="14"/>
      <c r="F53" s="11">
        <f>F54</f>
        <v>5547.29188</v>
      </c>
    </row>
    <row r="54" spans="1:6" ht="19.5" customHeight="1">
      <c r="A54" s="27" t="s">
        <v>43</v>
      </c>
      <c r="B54" s="22" t="s">
        <v>10</v>
      </c>
      <c r="C54" s="22" t="s">
        <v>16</v>
      </c>
      <c r="D54" s="31"/>
      <c r="E54" s="31"/>
      <c r="F54" s="6">
        <f>F61</f>
        <v>5547.29188</v>
      </c>
    </row>
    <row r="55" spans="1:6" ht="19.5" customHeight="1" hidden="1">
      <c r="A55" s="27" t="s">
        <v>96</v>
      </c>
      <c r="B55" s="22" t="s">
        <v>10</v>
      </c>
      <c r="C55" s="22" t="s">
        <v>16</v>
      </c>
      <c r="D55" s="31" t="s">
        <v>94</v>
      </c>
      <c r="E55" s="31"/>
      <c r="F55" s="6">
        <f>F56</f>
        <v>0</v>
      </c>
    </row>
    <row r="56" spans="1:6" ht="100.5" customHeight="1" hidden="1">
      <c r="A56" s="27" t="s">
        <v>97</v>
      </c>
      <c r="B56" s="22" t="s">
        <v>10</v>
      </c>
      <c r="C56" s="22" t="s">
        <v>16</v>
      </c>
      <c r="D56" s="31" t="s">
        <v>95</v>
      </c>
      <c r="E56" s="31"/>
      <c r="F56" s="6">
        <f>F57</f>
        <v>0</v>
      </c>
    </row>
    <row r="57" spans="1:6" ht="36" customHeight="1" hidden="1">
      <c r="A57" s="27" t="s">
        <v>12</v>
      </c>
      <c r="B57" s="22" t="s">
        <v>10</v>
      </c>
      <c r="C57" s="22" t="s">
        <v>16</v>
      </c>
      <c r="D57" s="31" t="s">
        <v>95</v>
      </c>
      <c r="E57" s="31">
        <v>244</v>
      </c>
      <c r="F57" s="6"/>
    </row>
    <row r="58" spans="1:6" ht="27" customHeight="1" hidden="1">
      <c r="A58" s="27" t="s">
        <v>102</v>
      </c>
      <c r="B58" s="22" t="s">
        <v>10</v>
      </c>
      <c r="C58" s="22" t="s">
        <v>16</v>
      </c>
      <c r="D58" s="31" t="s">
        <v>100</v>
      </c>
      <c r="E58" s="31"/>
      <c r="F58" s="6">
        <f>F59</f>
        <v>0</v>
      </c>
    </row>
    <row r="59" spans="1:9" ht="36" customHeight="1" hidden="1">
      <c r="A59" s="42" t="s">
        <v>103</v>
      </c>
      <c r="B59" s="22" t="s">
        <v>10</v>
      </c>
      <c r="C59" s="22" t="s">
        <v>16</v>
      </c>
      <c r="D59" s="31" t="s">
        <v>101</v>
      </c>
      <c r="E59" s="31"/>
      <c r="F59" s="6">
        <f>F60</f>
        <v>0</v>
      </c>
      <c r="I59" s="41"/>
    </row>
    <row r="60" spans="1:6" ht="36" customHeight="1" hidden="1">
      <c r="A60" s="27" t="s">
        <v>12</v>
      </c>
      <c r="B60" s="22" t="s">
        <v>10</v>
      </c>
      <c r="C60" s="22" t="s">
        <v>16</v>
      </c>
      <c r="D60" s="31" t="s">
        <v>101</v>
      </c>
      <c r="E60" s="31">
        <v>244</v>
      </c>
      <c r="F60" s="6"/>
    </row>
    <row r="61" spans="1:6" ht="31.5">
      <c r="A61" s="27" t="s">
        <v>74</v>
      </c>
      <c r="B61" s="22" t="s">
        <v>10</v>
      </c>
      <c r="C61" s="22" t="s">
        <v>16</v>
      </c>
      <c r="D61" s="31" t="s">
        <v>75</v>
      </c>
      <c r="E61" s="31"/>
      <c r="F61" s="6">
        <f>SUM(F62+F64+F67+F70)</f>
        <v>5547.29188</v>
      </c>
    </row>
    <row r="62" spans="1:6" ht="31.5">
      <c r="A62" s="8" t="s">
        <v>54</v>
      </c>
      <c r="B62" s="22" t="s">
        <v>10</v>
      </c>
      <c r="C62" s="22" t="s">
        <v>16</v>
      </c>
      <c r="D62" s="31" t="s">
        <v>76</v>
      </c>
      <c r="E62" s="31"/>
      <c r="F62" s="6">
        <f>SUM(F63)</f>
        <v>1569.69334</v>
      </c>
    </row>
    <row r="63" spans="1:6" ht="31.5" customHeight="1">
      <c r="A63" s="27" t="s">
        <v>12</v>
      </c>
      <c r="B63" s="22" t="s">
        <v>10</v>
      </c>
      <c r="C63" s="22" t="s">
        <v>16</v>
      </c>
      <c r="D63" s="31" t="s">
        <v>76</v>
      </c>
      <c r="E63" s="31">
        <v>244</v>
      </c>
      <c r="F63" s="6">
        <f>1628.1+478.4-588.32181+51.51515</f>
        <v>1569.69334</v>
      </c>
    </row>
    <row r="64" spans="1:6" ht="31.5" customHeight="1">
      <c r="A64" s="8" t="s">
        <v>77</v>
      </c>
      <c r="B64" s="14" t="s">
        <v>10</v>
      </c>
      <c r="C64" s="14" t="s">
        <v>16</v>
      </c>
      <c r="D64" s="31" t="s">
        <v>110</v>
      </c>
      <c r="E64" s="14"/>
      <c r="F64" s="6">
        <f>F65+F66</f>
        <v>1823</v>
      </c>
    </row>
    <row r="65" spans="1:6" ht="34.5" customHeight="1">
      <c r="A65" s="8" t="s">
        <v>78</v>
      </c>
      <c r="B65" s="14" t="s">
        <v>10</v>
      </c>
      <c r="C65" s="14" t="s">
        <v>16</v>
      </c>
      <c r="D65" s="31" t="s">
        <v>110</v>
      </c>
      <c r="E65" s="14">
        <v>244</v>
      </c>
      <c r="F65" s="6">
        <f>1623-194.325</f>
        <v>1428.675</v>
      </c>
    </row>
    <row r="66" spans="1:6" ht="65.25" customHeight="1">
      <c r="A66" s="49" t="s">
        <v>125</v>
      </c>
      <c r="B66" s="14" t="s">
        <v>10</v>
      </c>
      <c r="C66" s="14" t="s">
        <v>16</v>
      </c>
      <c r="D66" s="31" t="s">
        <v>110</v>
      </c>
      <c r="E66" s="14" t="s">
        <v>122</v>
      </c>
      <c r="F66" s="6">
        <f>200+194.325</f>
        <v>394.325</v>
      </c>
    </row>
    <row r="67" spans="1:6" ht="15.75">
      <c r="A67" s="44" t="s">
        <v>112</v>
      </c>
      <c r="B67" s="14" t="s">
        <v>10</v>
      </c>
      <c r="C67" s="14" t="s">
        <v>16</v>
      </c>
      <c r="D67" s="31" t="s">
        <v>111</v>
      </c>
      <c r="E67" s="14"/>
      <c r="F67" s="6">
        <f>F68+F69</f>
        <v>365.243</v>
      </c>
    </row>
    <row r="68" spans="1:6" ht="31.5" customHeight="1">
      <c r="A68" s="8" t="s">
        <v>78</v>
      </c>
      <c r="B68" s="14" t="s">
        <v>10</v>
      </c>
      <c r="C68" s="14" t="s">
        <v>16</v>
      </c>
      <c r="D68" s="31" t="s">
        <v>111</v>
      </c>
      <c r="E68" s="14" t="s">
        <v>40</v>
      </c>
      <c r="F68" s="6">
        <v>33.8</v>
      </c>
    </row>
    <row r="69" spans="1:6" ht="64.5" customHeight="1">
      <c r="A69" s="49" t="s">
        <v>125</v>
      </c>
      <c r="B69" s="14" t="s">
        <v>10</v>
      </c>
      <c r="C69" s="14" t="s">
        <v>16</v>
      </c>
      <c r="D69" s="31" t="s">
        <v>111</v>
      </c>
      <c r="E69" s="14" t="s">
        <v>122</v>
      </c>
      <c r="F69" s="6">
        <f>248.343+83.1</f>
        <v>331.443</v>
      </c>
    </row>
    <row r="70" spans="1:6" ht="45" customHeight="1">
      <c r="A70" s="21" t="s">
        <v>119</v>
      </c>
      <c r="B70" s="14" t="s">
        <v>10</v>
      </c>
      <c r="C70" s="14" t="s">
        <v>16</v>
      </c>
      <c r="D70" s="14" t="s">
        <v>118</v>
      </c>
      <c r="E70" s="14"/>
      <c r="F70" s="6">
        <f>F71</f>
        <v>1789.35554</v>
      </c>
    </row>
    <row r="71" spans="1:6" ht="47.25">
      <c r="A71" s="8" t="s">
        <v>78</v>
      </c>
      <c r="B71" s="14" t="s">
        <v>10</v>
      </c>
      <c r="C71" s="14" t="s">
        <v>16</v>
      </c>
      <c r="D71" s="14" t="s">
        <v>118</v>
      </c>
      <c r="E71" s="14" t="s">
        <v>40</v>
      </c>
      <c r="F71" s="6">
        <f>1252.54888+536.80666</f>
        <v>1789.35554</v>
      </c>
    </row>
    <row r="72" spans="1:6" ht="18" customHeight="1">
      <c r="A72" s="12" t="s">
        <v>18</v>
      </c>
      <c r="B72" s="13" t="s">
        <v>19</v>
      </c>
      <c r="C72" s="13"/>
      <c r="D72" s="13"/>
      <c r="E72" s="13"/>
      <c r="F72" s="11">
        <f>F73+F80+F96</f>
        <v>8728.733</v>
      </c>
    </row>
    <row r="73" spans="1:6" ht="15.75">
      <c r="A73" s="8" t="s">
        <v>44</v>
      </c>
      <c r="B73" s="14" t="s">
        <v>19</v>
      </c>
      <c r="C73" s="14" t="s">
        <v>6</v>
      </c>
      <c r="D73" s="14"/>
      <c r="E73" s="14"/>
      <c r="F73" s="6">
        <f>F74</f>
        <v>301.6</v>
      </c>
    </row>
    <row r="74" spans="1:6" ht="31.5">
      <c r="A74" s="21" t="s">
        <v>36</v>
      </c>
      <c r="B74" s="14" t="s">
        <v>19</v>
      </c>
      <c r="C74" s="14" t="s">
        <v>6</v>
      </c>
      <c r="D74" s="14" t="s">
        <v>56</v>
      </c>
      <c r="E74" s="14"/>
      <c r="F74" s="6">
        <f>F75+F78</f>
        <v>301.6</v>
      </c>
    </row>
    <row r="75" spans="1:6" ht="16.5" customHeight="1">
      <c r="A75" s="8" t="s">
        <v>79</v>
      </c>
      <c r="B75" s="14" t="s">
        <v>19</v>
      </c>
      <c r="C75" s="14" t="s">
        <v>6</v>
      </c>
      <c r="D75" s="14" t="s">
        <v>80</v>
      </c>
      <c r="E75" s="14"/>
      <c r="F75" s="6">
        <f>F76+F77</f>
        <v>100</v>
      </c>
    </row>
    <row r="76" spans="1:6" ht="34.5" customHeight="1" hidden="1">
      <c r="A76" s="8" t="s">
        <v>17</v>
      </c>
      <c r="B76" s="14" t="s">
        <v>19</v>
      </c>
      <c r="C76" s="14" t="s">
        <v>6</v>
      </c>
      <c r="D76" s="14" t="s">
        <v>80</v>
      </c>
      <c r="E76" s="14" t="s">
        <v>40</v>
      </c>
      <c r="F76" s="6">
        <f>50-50</f>
        <v>0</v>
      </c>
    </row>
    <row r="77" spans="1:6" ht="65.25" customHeight="1">
      <c r="A77" s="49" t="s">
        <v>125</v>
      </c>
      <c r="B77" s="14" t="s">
        <v>19</v>
      </c>
      <c r="C77" s="14" t="s">
        <v>6</v>
      </c>
      <c r="D77" s="14" t="s">
        <v>80</v>
      </c>
      <c r="E77" s="14" t="s">
        <v>122</v>
      </c>
      <c r="F77" s="6">
        <f>50+50</f>
        <v>100</v>
      </c>
    </row>
    <row r="78" spans="1:6" ht="31.5">
      <c r="A78" s="8" t="s">
        <v>131</v>
      </c>
      <c r="B78" s="14" t="s">
        <v>19</v>
      </c>
      <c r="C78" s="14" t="s">
        <v>6</v>
      </c>
      <c r="D78" s="14" t="s">
        <v>130</v>
      </c>
      <c r="E78" s="14"/>
      <c r="F78" s="6">
        <f>F79</f>
        <v>201.6</v>
      </c>
    </row>
    <row r="79" spans="1:6" ht="64.5" customHeight="1">
      <c r="A79" s="8" t="s">
        <v>121</v>
      </c>
      <c r="B79" s="14" t="s">
        <v>19</v>
      </c>
      <c r="C79" s="14" t="s">
        <v>6</v>
      </c>
      <c r="D79" s="14" t="s">
        <v>130</v>
      </c>
      <c r="E79" s="14" t="s">
        <v>120</v>
      </c>
      <c r="F79" s="6">
        <v>201.6</v>
      </c>
    </row>
    <row r="80" spans="1:6" ht="15.75">
      <c r="A80" s="8" t="s">
        <v>20</v>
      </c>
      <c r="B80" s="14" t="s">
        <v>19</v>
      </c>
      <c r="C80" s="14" t="s">
        <v>7</v>
      </c>
      <c r="D80" s="14"/>
      <c r="E80" s="14"/>
      <c r="F80" s="6">
        <f>SUM(F84+F81)</f>
        <v>6858.133</v>
      </c>
    </row>
    <row r="81" spans="1:6" ht="15.75" hidden="1">
      <c r="A81" s="27" t="s">
        <v>96</v>
      </c>
      <c r="B81" s="14" t="s">
        <v>19</v>
      </c>
      <c r="C81" s="14" t="s">
        <v>7</v>
      </c>
      <c r="D81" s="14" t="s">
        <v>94</v>
      </c>
      <c r="E81" s="14"/>
      <c r="F81" s="6">
        <f>F82</f>
        <v>0</v>
      </c>
    </row>
    <row r="82" spans="1:6" ht="31.5" hidden="1">
      <c r="A82" s="8" t="s">
        <v>106</v>
      </c>
      <c r="B82" s="14" t="s">
        <v>19</v>
      </c>
      <c r="C82" s="14" t="s">
        <v>107</v>
      </c>
      <c r="D82" s="14" t="s">
        <v>108</v>
      </c>
      <c r="E82" s="14"/>
      <c r="F82" s="6">
        <f>F83</f>
        <v>0</v>
      </c>
    </row>
    <row r="83" spans="1:6" ht="33.75" customHeight="1" hidden="1">
      <c r="A83" s="27" t="s">
        <v>12</v>
      </c>
      <c r="B83" s="14" t="s">
        <v>19</v>
      </c>
      <c r="C83" s="14" t="s">
        <v>107</v>
      </c>
      <c r="D83" s="14" t="s">
        <v>108</v>
      </c>
      <c r="E83" s="14" t="s">
        <v>40</v>
      </c>
      <c r="F83" s="6"/>
    </row>
    <row r="84" spans="1:6" ht="63">
      <c r="A84" s="27" t="s">
        <v>81</v>
      </c>
      <c r="B84" s="22" t="s">
        <v>19</v>
      </c>
      <c r="C84" s="22" t="s">
        <v>7</v>
      </c>
      <c r="D84" s="31" t="s">
        <v>82</v>
      </c>
      <c r="E84" s="14"/>
      <c r="F84" s="6">
        <f>F85+F88+F90+F93</f>
        <v>6858.133</v>
      </c>
    </row>
    <row r="85" spans="1:6" ht="15.75">
      <c r="A85" s="27" t="s">
        <v>21</v>
      </c>
      <c r="B85" s="22" t="s">
        <v>19</v>
      </c>
      <c r="C85" s="22" t="s">
        <v>7</v>
      </c>
      <c r="D85" s="31" t="s">
        <v>83</v>
      </c>
      <c r="E85" s="14"/>
      <c r="F85" s="6">
        <f>SUM(F86:F87)</f>
        <v>2119</v>
      </c>
    </row>
    <row r="86" spans="1:6" ht="31.5" customHeight="1">
      <c r="A86" s="27" t="s">
        <v>12</v>
      </c>
      <c r="B86" s="22" t="s">
        <v>19</v>
      </c>
      <c r="C86" s="22" t="s">
        <v>7</v>
      </c>
      <c r="D86" s="31" t="s">
        <v>83</v>
      </c>
      <c r="E86" s="14">
        <v>244</v>
      </c>
      <c r="F86" s="6">
        <f>1869+100+100-76.18-210-96</f>
        <v>1686.82</v>
      </c>
    </row>
    <row r="87" spans="1:6" ht="66" customHeight="1">
      <c r="A87" s="49" t="s">
        <v>125</v>
      </c>
      <c r="B87" s="22" t="s">
        <v>19</v>
      </c>
      <c r="C87" s="22" t="s">
        <v>7</v>
      </c>
      <c r="D87" s="31" t="s">
        <v>83</v>
      </c>
      <c r="E87" s="14" t="s">
        <v>122</v>
      </c>
      <c r="F87" s="6">
        <f>50+76.18+210+96</f>
        <v>432.18</v>
      </c>
    </row>
    <row r="88" spans="1:6" ht="18.75" customHeight="1">
      <c r="A88" s="8" t="s">
        <v>22</v>
      </c>
      <c r="B88" s="14" t="s">
        <v>19</v>
      </c>
      <c r="C88" s="14" t="s">
        <v>7</v>
      </c>
      <c r="D88" s="14" t="s">
        <v>84</v>
      </c>
      <c r="E88" s="14"/>
      <c r="F88" s="6">
        <f>SUM(F89)</f>
        <v>260</v>
      </c>
    </row>
    <row r="89" spans="1:6" ht="31.5" customHeight="1">
      <c r="A89" s="7" t="s">
        <v>12</v>
      </c>
      <c r="B89" s="14" t="s">
        <v>19</v>
      </c>
      <c r="C89" s="14" t="s">
        <v>7</v>
      </c>
      <c r="D89" s="14" t="s">
        <v>84</v>
      </c>
      <c r="E89" s="14">
        <v>244</v>
      </c>
      <c r="F89" s="6">
        <v>260</v>
      </c>
    </row>
    <row r="90" spans="1:6" ht="19.5" customHeight="1">
      <c r="A90" s="7" t="s">
        <v>45</v>
      </c>
      <c r="B90" s="14" t="s">
        <v>19</v>
      </c>
      <c r="C90" s="14" t="s">
        <v>7</v>
      </c>
      <c r="D90" s="14" t="s">
        <v>85</v>
      </c>
      <c r="E90" s="14"/>
      <c r="F90" s="6">
        <f>F91+F92</f>
        <v>1237.1329999999998</v>
      </c>
    </row>
    <row r="91" spans="1:6" ht="33" customHeight="1">
      <c r="A91" s="7" t="s">
        <v>12</v>
      </c>
      <c r="B91" s="14" t="s">
        <v>19</v>
      </c>
      <c r="C91" s="14" t="s">
        <v>7</v>
      </c>
      <c r="D91" s="14" t="s">
        <v>85</v>
      </c>
      <c r="E91" s="14" t="s">
        <v>40</v>
      </c>
      <c r="F91" s="6">
        <f>496+100-183.995-100</f>
        <v>312.005</v>
      </c>
    </row>
    <row r="92" spans="1:6" ht="67.5" customHeight="1">
      <c r="A92" s="49" t="s">
        <v>125</v>
      </c>
      <c r="B92" s="14" t="s">
        <v>19</v>
      </c>
      <c r="C92" s="14" t="s">
        <v>7</v>
      </c>
      <c r="D92" s="14" t="s">
        <v>85</v>
      </c>
      <c r="E92" s="14" t="s">
        <v>122</v>
      </c>
      <c r="F92" s="6">
        <f>421.133+403.995+100</f>
        <v>925.1279999999999</v>
      </c>
    </row>
    <row r="93" spans="1:6" ht="31.5" customHeight="1">
      <c r="A93" s="8" t="s">
        <v>23</v>
      </c>
      <c r="B93" s="14" t="s">
        <v>19</v>
      </c>
      <c r="C93" s="14" t="s">
        <v>7</v>
      </c>
      <c r="D93" s="14" t="s">
        <v>86</v>
      </c>
      <c r="E93" s="14"/>
      <c r="F93" s="6">
        <f>SUM(F94+F95)</f>
        <v>3242</v>
      </c>
    </row>
    <row r="94" spans="1:6" ht="16.5" customHeight="1">
      <c r="A94" s="7" t="s">
        <v>12</v>
      </c>
      <c r="B94" s="14" t="s">
        <v>19</v>
      </c>
      <c r="C94" s="14" t="s">
        <v>7</v>
      </c>
      <c r="D94" s="14" t="s">
        <v>86</v>
      </c>
      <c r="E94" s="14">
        <v>244</v>
      </c>
      <c r="F94" s="6">
        <f>3142+100-50-840-89-12.336</f>
        <v>2250.664</v>
      </c>
    </row>
    <row r="95" spans="1:6" ht="65.25" customHeight="1">
      <c r="A95" s="49" t="s">
        <v>125</v>
      </c>
      <c r="B95" s="14" t="s">
        <v>19</v>
      </c>
      <c r="C95" s="14" t="s">
        <v>7</v>
      </c>
      <c r="D95" s="14" t="s">
        <v>86</v>
      </c>
      <c r="E95" s="14" t="s">
        <v>122</v>
      </c>
      <c r="F95" s="6">
        <f>50+840+89+12.336</f>
        <v>991.336</v>
      </c>
    </row>
    <row r="96" spans="1:6" ht="31.5" customHeight="1">
      <c r="A96" s="7" t="s">
        <v>46</v>
      </c>
      <c r="B96" s="14" t="s">
        <v>19</v>
      </c>
      <c r="C96" s="14" t="s">
        <v>19</v>
      </c>
      <c r="D96" s="14"/>
      <c r="E96" s="14"/>
      <c r="F96" s="6">
        <f>F97</f>
        <v>1569</v>
      </c>
    </row>
    <row r="97" spans="1:6" ht="63">
      <c r="A97" s="7" t="s">
        <v>104</v>
      </c>
      <c r="B97" s="14" t="s">
        <v>19</v>
      </c>
      <c r="C97" s="14" t="s">
        <v>19</v>
      </c>
      <c r="D97" s="14" t="s">
        <v>87</v>
      </c>
      <c r="E97" s="14"/>
      <c r="F97" s="6">
        <f>F98+F100</f>
        <v>1569</v>
      </c>
    </row>
    <row r="98" spans="1:6" ht="31.5">
      <c r="A98" s="51" t="s">
        <v>127</v>
      </c>
      <c r="B98" s="14" t="s">
        <v>19</v>
      </c>
      <c r="C98" s="14" t="s">
        <v>19</v>
      </c>
      <c r="D98" s="50" t="s">
        <v>128</v>
      </c>
      <c r="E98" s="14"/>
      <c r="F98" s="6">
        <f>F99</f>
        <v>198.8</v>
      </c>
    </row>
    <row r="99" spans="1:6" ht="31.5" customHeight="1">
      <c r="A99" s="7" t="s">
        <v>12</v>
      </c>
      <c r="B99" s="14" t="s">
        <v>19</v>
      </c>
      <c r="C99" s="14" t="s">
        <v>19</v>
      </c>
      <c r="D99" s="50" t="s">
        <v>128</v>
      </c>
      <c r="E99" s="14" t="s">
        <v>40</v>
      </c>
      <c r="F99" s="6">
        <v>198.8</v>
      </c>
    </row>
    <row r="100" spans="1:6" ht="17.25" customHeight="1">
      <c r="A100" s="7" t="s">
        <v>129</v>
      </c>
      <c r="B100" s="14" t="s">
        <v>19</v>
      </c>
      <c r="C100" s="14" t="s">
        <v>19</v>
      </c>
      <c r="D100" s="50" t="s">
        <v>126</v>
      </c>
      <c r="E100" s="14"/>
      <c r="F100" s="6">
        <f>F101</f>
        <v>1370.2</v>
      </c>
    </row>
    <row r="101" spans="1:6" ht="31.5" customHeight="1">
      <c r="A101" s="7" t="s">
        <v>12</v>
      </c>
      <c r="B101" s="14" t="s">
        <v>19</v>
      </c>
      <c r="C101" s="14" t="s">
        <v>19</v>
      </c>
      <c r="D101" s="50" t="s">
        <v>126</v>
      </c>
      <c r="E101" s="14" t="s">
        <v>40</v>
      </c>
      <c r="F101" s="6">
        <v>1370.2</v>
      </c>
    </row>
    <row r="102" spans="1:6" ht="50.25" customHeight="1" hidden="1">
      <c r="A102" s="7" t="s">
        <v>99</v>
      </c>
      <c r="B102" s="14" t="s">
        <v>19</v>
      </c>
      <c r="C102" s="14" t="s">
        <v>19</v>
      </c>
      <c r="D102" s="14" t="s">
        <v>98</v>
      </c>
      <c r="E102" s="14"/>
      <c r="F102" s="6">
        <f>F103</f>
        <v>0</v>
      </c>
    </row>
    <row r="103" spans="1:6" ht="31.5" customHeight="1" hidden="1">
      <c r="A103" s="7" t="s">
        <v>12</v>
      </c>
      <c r="B103" s="14" t="s">
        <v>19</v>
      </c>
      <c r="C103" s="14" t="s">
        <v>19</v>
      </c>
      <c r="D103" s="14" t="s">
        <v>98</v>
      </c>
      <c r="E103" s="14" t="s">
        <v>40</v>
      </c>
      <c r="F103" s="6"/>
    </row>
    <row r="104" spans="1:6" ht="19.5" customHeight="1">
      <c r="A104" s="9" t="s">
        <v>24</v>
      </c>
      <c r="B104" s="10" t="s">
        <v>25</v>
      </c>
      <c r="C104" s="10"/>
      <c r="D104" s="10"/>
      <c r="E104" s="10"/>
      <c r="F104" s="11">
        <f>SUM(F105)</f>
        <v>5198.7</v>
      </c>
    </row>
    <row r="105" spans="1:6" ht="19.5" customHeight="1">
      <c r="A105" s="7" t="s">
        <v>26</v>
      </c>
      <c r="B105" s="5" t="s">
        <v>25</v>
      </c>
      <c r="C105" s="5" t="s">
        <v>6</v>
      </c>
      <c r="D105" s="5"/>
      <c r="E105" s="5"/>
      <c r="F105" s="6">
        <f>SUM(F106)</f>
        <v>5198.7</v>
      </c>
    </row>
    <row r="106" spans="1:6" ht="30.75" customHeight="1">
      <c r="A106" s="21" t="s">
        <v>36</v>
      </c>
      <c r="B106" s="22" t="s">
        <v>25</v>
      </c>
      <c r="C106" s="22" t="s">
        <v>6</v>
      </c>
      <c r="D106" s="22" t="s">
        <v>56</v>
      </c>
      <c r="E106" s="14"/>
      <c r="F106" s="6">
        <f>SUM(F108)</f>
        <v>5198.7</v>
      </c>
    </row>
    <row r="107" spans="1:6" ht="47.25">
      <c r="A107" s="33" t="s">
        <v>57</v>
      </c>
      <c r="B107" s="22" t="s">
        <v>25</v>
      </c>
      <c r="C107" s="22" t="s">
        <v>6</v>
      </c>
      <c r="D107" s="34" t="s">
        <v>58</v>
      </c>
      <c r="E107" s="14"/>
      <c r="F107" s="6">
        <f>F108</f>
        <v>5198.7</v>
      </c>
    </row>
    <row r="108" spans="1:6" ht="15.75">
      <c r="A108" s="7" t="s">
        <v>8</v>
      </c>
      <c r="B108" s="28" t="s">
        <v>25</v>
      </c>
      <c r="C108" s="28" t="s">
        <v>6</v>
      </c>
      <c r="D108" s="28" t="s">
        <v>58</v>
      </c>
      <c r="E108" s="14" t="s">
        <v>27</v>
      </c>
      <c r="F108" s="6">
        <v>5198.7</v>
      </c>
    </row>
    <row r="109" spans="1:6" ht="15.75" customHeight="1">
      <c r="A109" s="9" t="s">
        <v>53</v>
      </c>
      <c r="B109" s="10" t="s">
        <v>47</v>
      </c>
      <c r="C109" s="10"/>
      <c r="D109" s="13"/>
      <c r="E109" s="13"/>
      <c r="F109" s="17">
        <f>F110</f>
        <v>86.4</v>
      </c>
    </row>
    <row r="110" spans="1:6" ht="15.75">
      <c r="A110" s="27" t="s">
        <v>48</v>
      </c>
      <c r="B110" s="22" t="s">
        <v>47</v>
      </c>
      <c r="C110" s="22" t="s">
        <v>6</v>
      </c>
      <c r="D110" s="31"/>
      <c r="E110" s="31"/>
      <c r="F110" s="15">
        <f>F111</f>
        <v>86.4</v>
      </c>
    </row>
    <row r="111" spans="1:6" s="16" customFormat="1" ht="31.5">
      <c r="A111" s="21" t="s">
        <v>36</v>
      </c>
      <c r="B111" s="22" t="s">
        <v>47</v>
      </c>
      <c r="C111" s="22" t="s">
        <v>6</v>
      </c>
      <c r="D111" s="22" t="s">
        <v>56</v>
      </c>
      <c r="E111" s="31"/>
      <c r="F111" s="15">
        <f>F113</f>
        <v>86.4</v>
      </c>
    </row>
    <row r="112" spans="1:6" ht="15.75">
      <c r="A112" s="27" t="s">
        <v>88</v>
      </c>
      <c r="B112" s="22" t="s">
        <v>47</v>
      </c>
      <c r="C112" s="22" t="s">
        <v>6</v>
      </c>
      <c r="D112" s="31" t="s">
        <v>89</v>
      </c>
      <c r="E112" s="31"/>
      <c r="F112" s="15">
        <f>F113</f>
        <v>86.4</v>
      </c>
    </row>
    <row r="113" spans="1:6" ht="15.75">
      <c r="A113" s="27" t="s">
        <v>49</v>
      </c>
      <c r="B113" s="22" t="s">
        <v>47</v>
      </c>
      <c r="C113" s="22" t="s">
        <v>6</v>
      </c>
      <c r="D113" s="31" t="s">
        <v>89</v>
      </c>
      <c r="E113" s="31">
        <v>312</v>
      </c>
      <c r="F113" s="15">
        <v>86.4</v>
      </c>
    </row>
    <row r="114" spans="1:6" ht="15.75">
      <c r="A114" s="9" t="s">
        <v>51</v>
      </c>
      <c r="B114" s="10" t="s">
        <v>50</v>
      </c>
      <c r="C114" s="10"/>
      <c r="D114" s="13"/>
      <c r="E114" s="13"/>
      <c r="F114" s="17">
        <f>F115</f>
        <v>57</v>
      </c>
    </row>
    <row r="115" spans="1:6" s="16" customFormat="1" ht="31.5">
      <c r="A115" s="7" t="s">
        <v>52</v>
      </c>
      <c r="B115" s="5" t="s">
        <v>50</v>
      </c>
      <c r="C115" s="5" t="s">
        <v>19</v>
      </c>
      <c r="D115" s="14"/>
      <c r="E115" s="14"/>
      <c r="F115" s="15">
        <f>F117</f>
        <v>57</v>
      </c>
    </row>
    <row r="116" spans="1:6" ht="31.5">
      <c r="A116" s="21" t="s">
        <v>36</v>
      </c>
      <c r="B116" s="22" t="s">
        <v>50</v>
      </c>
      <c r="C116" s="22" t="s">
        <v>19</v>
      </c>
      <c r="D116" s="22" t="s">
        <v>56</v>
      </c>
      <c r="E116" s="31"/>
      <c r="F116" s="15">
        <f>F117</f>
        <v>57</v>
      </c>
    </row>
    <row r="117" spans="1:6" ht="31.5">
      <c r="A117" s="7" t="s">
        <v>105</v>
      </c>
      <c r="B117" s="5" t="s">
        <v>50</v>
      </c>
      <c r="C117" s="5" t="s">
        <v>19</v>
      </c>
      <c r="D117" s="31" t="s">
        <v>90</v>
      </c>
      <c r="E117" s="14"/>
      <c r="F117" s="15">
        <f>F118+F119</f>
        <v>57</v>
      </c>
    </row>
    <row r="118" spans="1:6" ht="34.5" customHeight="1">
      <c r="A118" s="7" t="s">
        <v>12</v>
      </c>
      <c r="B118" s="5" t="s">
        <v>50</v>
      </c>
      <c r="C118" s="5" t="s">
        <v>19</v>
      </c>
      <c r="D118" s="31" t="s">
        <v>90</v>
      </c>
      <c r="E118" s="14" t="s">
        <v>40</v>
      </c>
      <c r="F118" s="15">
        <f>57-38.967-3.67</f>
        <v>14.363000000000001</v>
      </c>
    </row>
    <row r="119" spans="1:6" ht="64.5" customHeight="1">
      <c r="A119" s="49" t="s">
        <v>125</v>
      </c>
      <c r="B119" s="5" t="s">
        <v>50</v>
      </c>
      <c r="C119" s="5" t="s">
        <v>19</v>
      </c>
      <c r="D119" s="31" t="s">
        <v>90</v>
      </c>
      <c r="E119" s="14" t="s">
        <v>122</v>
      </c>
      <c r="F119" s="15">
        <f>38.967+3.67</f>
        <v>42.637</v>
      </c>
    </row>
    <row r="120" spans="1:6" ht="15.75">
      <c r="A120" s="9" t="s">
        <v>28</v>
      </c>
      <c r="B120" s="10"/>
      <c r="C120" s="10"/>
      <c r="D120" s="10"/>
      <c r="E120" s="10"/>
      <c r="F120" s="43">
        <f>F16+F42+F53+F72+F109+F104+F114+F48</f>
        <v>23010.516880000003</v>
      </c>
    </row>
  </sheetData>
  <sheetProtection/>
  <mergeCells count="11">
    <mergeCell ref="D13:E13"/>
    <mergeCell ref="A9:E9"/>
    <mergeCell ref="A10:E10"/>
    <mergeCell ref="A11:E11"/>
    <mergeCell ref="B1:E1"/>
    <mergeCell ref="B2:E2"/>
    <mergeCell ref="B3:E3"/>
    <mergeCell ref="B4:E4"/>
    <mergeCell ref="B5:E5"/>
    <mergeCell ref="B6:E6"/>
    <mergeCell ref="B7:E7"/>
  </mergeCells>
  <printOptions/>
  <pageMargins left="0.7086614173228347" right="0.3937007874015748" top="0.7480314960629921" bottom="0.7480314960629921" header="0.31496062992125984" footer="0.31496062992125984"/>
  <pageSetup fitToHeight="0" fitToWidth="1" horizontalDpi="180" verticalDpi="18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2017-05-22T10:33:31Z</dcterms:modified>
  <cp:category/>
  <cp:version/>
  <cp:contentType/>
  <cp:contentStatus/>
</cp:coreProperties>
</file>